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72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<sst xmlns="http://schemas.openxmlformats.org/spreadsheetml/2006/main" count="174" uniqueCount="102">
  <si>
    <t xml:space="preserve">Смета расходов на оказание услуг по передаче электроэнергии ООО "Архсвет" </t>
  </si>
  <si>
    <t>№</t>
  </si>
  <si>
    <t>Наименование показателя</t>
  </si>
  <si>
    <t>ед.изм.</t>
  </si>
  <si>
    <t>2015 г</t>
  </si>
  <si>
    <t>2016 г</t>
  </si>
  <si>
    <t>ПОДКОНТРОЛЬНЫЕ РАСХОДЫ.Всего</t>
  </si>
  <si>
    <t>тыс.руб.</t>
  </si>
  <si>
    <t>1.1</t>
  </si>
  <si>
    <t>Сырьё, материалы</t>
  </si>
  <si>
    <t xml:space="preserve">                       топливо и ГСМ</t>
  </si>
  <si>
    <t xml:space="preserve">                       спецодежда</t>
  </si>
  <si>
    <t xml:space="preserve">                       прочие вспомогательные материалы</t>
  </si>
  <si>
    <t>1.2</t>
  </si>
  <si>
    <t>Вспомогательные материалы</t>
  </si>
  <si>
    <t xml:space="preserve">                       материалы на ремонт</t>
  </si>
  <si>
    <t xml:space="preserve">                       прочие, в т.ч. с расшифровкой</t>
  </si>
  <si>
    <t>1.3</t>
  </si>
  <si>
    <t>Работы и услуги производственного характера (в т.ч.услуги сторонних организаций по содержанию и обслуживанию сетей)</t>
  </si>
  <si>
    <t xml:space="preserve">                       ремонт</t>
  </si>
  <si>
    <t>услуги по содержанию оборудования, зданий, соор.</t>
  </si>
  <si>
    <t>метрологические услуги(поверка приборов учета)</t>
  </si>
  <si>
    <t xml:space="preserve">                       сертификация</t>
  </si>
  <si>
    <t xml:space="preserve">                       испытания, изоляция КЛ И ТП</t>
  </si>
  <si>
    <t>1.4</t>
  </si>
  <si>
    <t>Прочие работы и услуги, в т.ч.</t>
  </si>
  <si>
    <t xml:space="preserve">                       вневедомственная охрана</t>
  </si>
  <si>
    <t xml:space="preserve">                       услуги связи</t>
  </si>
  <si>
    <t>расходы на обеспечение нормальных условий труда  и мер по ТБ</t>
  </si>
  <si>
    <t xml:space="preserve">                       информац., юридические услуги</t>
  </si>
  <si>
    <t xml:space="preserve">                       аудиторские и консультационные</t>
  </si>
  <si>
    <t xml:space="preserve">                       расходы на страхование</t>
  </si>
  <si>
    <t xml:space="preserve">                       услуги банков</t>
  </si>
  <si>
    <t>обслуживание и ремонт оргтехники, IT - услуги</t>
  </si>
  <si>
    <t xml:space="preserve">                       транспортные услуги</t>
  </si>
  <si>
    <t xml:space="preserve">                       расходы на подготовку кадров</t>
  </si>
  <si>
    <t xml:space="preserve">        командировочные и представительские расходы</t>
  </si>
  <si>
    <t xml:space="preserve">                       хоз. и канцелярские расходы</t>
  </si>
  <si>
    <t>техосмотр, регистрация и пропуски автотранспорта</t>
  </si>
  <si>
    <t xml:space="preserve">                       оплата проезда  к месту отдыха</t>
  </si>
  <si>
    <t xml:space="preserve">                       обслуживание программ</t>
  </si>
  <si>
    <t xml:space="preserve">                       взнос в СРО</t>
  </si>
  <si>
    <t>тех.освидельствование эл.оборудования и зданий</t>
  </si>
  <si>
    <t xml:space="preserve">                       прочие расходы</t>
  </si>
  <si>
    <t>1.5</t>
  </si>
  <si>
    <t>Затраты на оплату труда, всего</t>
  </si>
  <si>
    <t>2</t>
  </si>
  <si>
    <t>НЕПОДКОНТРОЛЬНЫЕ РАСХОДЫ, всего</t>
  </si>
  <si>
    <t>2.1</t>
  </si>
  <si>
    <t>Страховые взносы</t>
  </si>
  <si>
    <t xml:space="preserve">                                                                          % (справочно)</t>
  </si>
  <si>
    <t>2.2</t>
  </si>
  <si>
    <t>Налоги и др. обязательные платежи и сборы, в т.ч.</t>
  </si>
  <si>
    <t xml:space="preserve">                        налог на землю</t>
  </si>
  <si>
    <t xml:space="preserve">                        транспортный налог</t>
  </si>
  <si>
    <t xml:space="preserve">                        налог на имущество</t>
  </si>
  <si>
    <t xml:space="preserve">                        налог на прибыль, в т.ч.</t>
  </si>
  <si>
    <t xml:space="preserve">                налог на прибыль на капитальные вложения</t>
  </si>
  <si>
    <t xml:space="preserve">                        плата за ПДВ</t>
  </si>
  <si>
    <t xml:space="preserve">                        прочие налоги, сборы</t>
  </si>
  <si>
    <t>2.3</t>
  </si>
  <si>
    <t>Амортизация ОС</t>
  </si>
  <si>
    <t>2.4</t>
  </si>
  <si>
    <t>Плата за аренду имущества и лизинг, в т.ч.</t>
  </si>
  <si>
    <t xml:space="preserve">                       аренда имущества, помещений</t>
  </si>
  <si>
    <t xml:space="preserve">                       аренда электросетевого хозяйства</t>
  </si>
  <si>
    <t xml:space="preserve">                       аренда автотранспорта</t>
  </si>
  <si>
    <t xml:space="preserve">                       аренда земли</t>
  </si>
  <si>
    <t xml:space="preserve">                       аренда офиса</t>
  </si>
  <si>
    <t xml:space="preserve">                       лизинг    </t>
  </si>
  <si>
    <t>2.5</t>
  </si>
  <si>
    <t>Расходы на обслуживание заемных средств</t>
  </si>
  <si>
    <t>2.6</t>
  </si>
  <si>
    <t>Погашение заемных средств</t>
  </si>
  <si>
    <t>2.7</t>
  </si>
  <si>
    <t>Энергия на хозяйственные нужды</t>
  </si>
  <si>
    <t xml:space="preserve">                       электроэнергия</t>
  </si>
  <si>
    <t xml:space="preserve">                       теплоэнергия</t>
  </si>
  <si>
    <t>2.8</t>
  </si>
  <si>
    <t>Коммунальные услуги, в т.ч.:</t>
  </si>
  <si>
    <t xml:space="preserve">                       утилизация ТБО</t>
  </si>
  <si>
    <t xml:space="preserve">                       водоснабжение</t>
  </si>
  <si>
    <t xml:space="preserve">                       водоотведение</t>
  </si>
  <si>
    <t>2.9</t>
  </si>
  <si>
    <t>Оплата услуг ФСК</t>
  </si>
  <si>
    <t>2.10</t>
  </si>
  <si>
    <t>Компенсация льготного ТП (п.87 ПП 1178)</t>
  </si>
  <si>
    <t>3.</t>
  </si>
  <si>
    <t>Недополученный доход</t>
  </si>
  <si>
    <t>4.</t>
  </si>
  <si>
    <t>Полученный избыток средств</t>
  </si>
  <si>
    <t>5.</t>
  </si>
  <si>
    <t>Прибыль</t>
  </si>
  <si>
    <t xml:space="preserve">                       капитальные вложения</t>
  </si>
  <si>
    <t xml:space="preserve">                       соц.развитие</t>
  </si>
  <si>
    <t xml:space="preserve">                       дивиденты</t>
  </si>
  <si>
    <t xml:space="preserve">                       прочее</t>
  </si>
  <si>
    <t>6.</t>
  </si>
  <si>
    <t>НВВ</t>
  </si>
  <si>
    <t>Справочно:</t>
  </si>
  <si>
    <t xml:space="preserve">                       кол-во У.Е.</t>
  </si>
  <si>
    <t xml:space="preserve">                       удельные затраты на 1 У.Е.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</si>
</sst>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Times New Roman Cyr"/>
      <family val="1"/>
    </font>
    <font>
      <sz val="12"/>
      <name val="Times New Roman Cyr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164" fontId="19" fillId="0" borderId="0" xfId="0" applyNumberFormat="1" applyFont="1" applyBorder="1" applyAlignment="1">
      <alignment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164" fontId="19" fillId="0" borderId="14" xfId="0" applyNumberFormat="1" applyFont="1" applyBorder="1" applyAlignment="1">
      <alignment horizontal="center"/>
    </xf>
    <xf numFmtId="0" fontId="19" fillId="33" borderId="15" xfId="0" applyFont="1" applyFill="1" applyBorder="1" applyAlignment="1">
      <alignment/>
    </xf>
    <xf numFmtId="164" fontId="19" fillId="33" borderId="15" xfId="0" applyNumberFormat="1" applyFont="1" applyFill="1" applyBorder="1" applyAlignment="1">
      <alignment/>
    </xf>
    <xf numFmtId="49" fontId="19" fillId="6" borderId="15" xfId="0" applyNumberFormat="1" applyFont="1" applyFill="1" applyBorder="1" applyAlignment="1">
      <alignment/>
    </xf>
    <xf numFmtId="0" fontId="19" fillId="6" borderId="15" xfId="0" applyFont="1" applyFill="1" applyBorder="1" applyAlignment="1">
      <alignment/>
    </xf>
    <xf numFmtId="164" fontId="19" fillId="6" borderId="15" xfId="0" applyNumberFormat="1" applyFont="1" applyFill="1" applyBorder="1" applyAlignment="1">
      <alignment/>
    </xf>
    <xf numFmtId="0" fontId="19" fillId="0" borderId="15" xfId="0" applyFont="1" applyBorder="1" applyAlignment="1">
      <alignment/>
    </xf>
    <xf numFmtId="164" fontId="19" fillId="0" borderId="15" xfId="0" applyNumberFormat="1" applyFont="1" applyBorder="1" applyAlignment="1">
      <alignment/>
    </xf>
    <xf numFmtId="49" fontId="19" fillId="0" borderId="15" xfId="0" applyNumberFormat="1" applyFont="1" applyBorder="1" applyAlignment="1">
      <alignment/>
    </xf>
    <xf numFmtId="0" fontId="19" fillId="6" borderId="15" xfId="0" applyFont="1" applyFill="1" applyBorder="1" applyAlignment="1">
      <alignment wrapText="1"/>
    </xf>
    <xf numFmtId="49" fontId="19" fillId="33" borderId="15" xfId="0" applyNumberFormat="1" applyFont="1" applyFill="1" applyBorder="1" applyAlignment="1">
      <alignment/>
    </xf>
    <xf numFmtId="49" fontId="19" fillId="0" borderId="16" xfId="0" applyNumberFormat="1" applyFont="1" applyBorder="1" applyAlignment="1">
      <alignment/>
    </xf>
    <xf numFmtId="0" fontId="19" fillId="0" borderId="16" xfId="0" applyFont="1" applyBorder="1" applyAlignment="1">
      <alignment/>
    </xf>
    <xf numFmtId="164" fontId="19" fillId="0" borderId="16" xfId="0" applyNumberFormat="1" applyFont="1" applyBorder="1" applyAlignment="1">
      <alignment/>
    </xf>
    <xf numFmtId="164" fontId="19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0;&#1089;&#1082;%20&#1085;&#1086;&#1091;&#1090;&#1073;&#1091;&#1082;\&#1040;&#1088;&#1093;&#1089;&#1074;&#1077;&#1090;\&#1057;&#1077;&#1090;&#1077;&#1074;&#1072;&#1103;%20&#1082;&#1086;&#1084;&#1087;&#1072;&#1085;&#1080;&#1103;\&#1044;&#1086;&#1082;&#1091;&#1084;&#1077;&#1085;&#1090;&#1099;%202016\&#1088;&#1072;&#1089;&#1095;&#1077;&#1090;%20&#1040;&#1056;&#1061;&#1057;&#1042;&#1045;&#1058;%20&#1085;&#1072;%202016%2021%2004%2015%20&#1051;&#1044;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тери"/>
      <sheetName val="БЭ"/>
      <sheetName val="ПО"/>
      <sheetName val="У1"/>
      <sheetName val="У2"/>
      <sheetName val="ИД"/>
      <sheetName val="НЧ-ППР"/>
      <sheetName val="ЦОТ"/>
      <sheetName val="НЧ-АУП"/>
      <sheetName val="ЗП"/>
      <sheetName val="амортизация"/>
      <sheetName val="материалы"/>
      <sheetName val="услуги"/>
      <sheetName val="электроэнергия"/>
      <sheetName val="общехоз расходы"/>
      <sheetName val="Смета"/>
      <sheetName val="смета Архсвет"/>
      <sheetName val="Показатели качества"/>
      <sheetName val="Отчетность"/>
      <sheetName val="Лист1"/>
    </sheetNames>
    <sheetDataSet>
      <sheetData sheetId="3">
        <row r="55">
          <cell r="M55">
            <v>319.901</v>
          </cell>
        </row>
      </sheetData>
      <sheetData sheetId="9">
        <row r="46">
          <cell r="C46">
            <v>1581595.3006667718</v>
          </cell>
        </row>
      </sheetData>
      <sheetData sheetId="10">
        <row r="20">
          <cell r="K20">
            <v>0</v>
          </cell>
        </row>
      </sheetData>
      <sheetData sheetId="11">
        <row r="21">
          <cell r="F21">
            <v>169540</v>
          </cell>
        </row>
        <row r="23">
          <cell r="F23">
            <v>105660.58</v>
          </cell>
        </row>
        <row r="24">
          <cell r="F24">
            <v>14342.85</v>
          </cell>
        </row>
        <row r="52">
          <cell r="F52">
            <v>22485.97</v>
          </cell>
        </row>
        <row r="61">
          <cell r="F61">
            <v>10931.2</v>
          </cell>
        </row>
      </sheetData>
      <sheetData sheetId="12">
        <row r="7">
          <cell r="C7">
            <v>0</v>
          </cell>
        </row>
        <row r="8">
          <cell r="C8">
            <v>2998.85</v>
          </cell>
        </row>
        <row r="14">
          <cell r="C14">
            <v>1584000</v>
          </cell>
        </row>
      </sheetData>
      <sheetData sheetId="13">
        <row r="22">
          <cell r="C22">
            <v>29871.45</v>
          </cell>
        </row>
      </sheetData>
      <sheetData sheetId="14">
        <row r="7">
          <cell r="C7">
            <v>5000</v>
          </cell>
        </row>
        <row r="8">
          <cell r="C8">
            <v>37920</v>
          </cell>
        </row>
        <row r="9">
          <cell r="C9">
            <v>8450</v>
          </cell>
        </row>
        <row r="10">
          <cell r="C10">
            <v>15300</v>
          </cell>
        </row>
        <row r="11">
          <cell r="C11">
            <v>11233.92</v>
          </cell>
        </row>
        <row r="12">
          <cell r="C12">
            <v>24000</v>
          </cell>
        </row>
        <row r="13">
          <cell r="C13">
            <v>12095.4</v>
          </cell>
        </row>
        <row r="14">
          <cell r="C14">
            <v>6463.8</v>
          </cell>
        </row>
        <row r="15">
          <cell r="C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81"/>
  <sheetViews>
    <sheetView tabSelected="1" zoomScalePageLayoutView="0" workbookViewId="0" topLeftCell="A1">
      <selection activeCell="B4" sqref="B4:B5"/>
    </sheetView>
  </sheetViews>
  <sheetFormatPr defaultColWidth="9.140625" defaultRowHeight="15"/>
  <cols>
    <col min="1" max="1" width="9.140625" style="2" customWidth="1"/>
    <col min="2" max="2" width="54.421875" style="2" customWidth="1"/>
    <col min="3" max="3" width="8.7109375" style="2" customWidth="1"/>
    <col min="4" max="4" width="10.140625" style="23" customWidth="1"/>
    <col min="5" max="5" width="11.57421875" style="23" customWidth="1"/>
    <col min="6" max="16384" width="9.140625" style="2" customWidth="1"/>
  </cols>
  <sheetData>
    <row r="2" spans="1:5" ht="18.75">
      <c r="A2" s="1" t="s">
        <v>0</v>
      </c>
      <c r="C2" s="3"/>
      <c r="D2" s="4"/>
      <c r="E2" s="4"/>
    </row>
    <row r="3" spans="1:5" ht="16.5" thickBot="1">
      <c r="A3" s="3"/>
      <c r="C3" s="3"/>
      <c r="D3" s="4"/>
      <c r="E3" s="4"/>
    </row>
    <row r="4" spans="1:5" ht="16.5" thickBot="1">
      <c r="A4" s="5" t="s">
        <v>1</v>
      </c>
      <c r="B4" s="5" t="s">
        <v>2</v>
      </c>
      <c r="C4" s="5" t="s">
        <v>3</v>
      </c>
      <c r="D4" s="6"/>
      <c r="E4" s="7"/>
    </row>
    <row r="5" spans="1:5" ht="16.5" thickBot="1">
      <c r="A5" s="8"/>
      <c r="B5" s="8"/>
      <c r="C5" s="8"/>
      <c r="D5" s="9" t="s">
        <v>4</v>
      </c>
      <c r="E5" s="9" t="s">
        <v>5</v>
      </c>
    </row>
    <row r="6" spans="1:5" ht="15.75">
      <c r="A6" s="10">
        <v>1</v>
      </c>
      <c r="B6" s="10" t="s">
        <v>6</v>
      </c>
      <c r="C6" s="10" t="s">
        <v>7</v>
      </c>
      <c r="D6" s="11">
        <f>SUM(D7,D11,D14,D20,D40)</f>
        <v>392.20000000000005</v>
      </c>
      <c r="E6" s="11">
        <f>SUM(E40,E20,E14,E11,E7)</f>
        <v>1990.0978706667718</v>
      </c>
    </row>
    <row r="7" spans="1:5" ht="15.75">
      <c r="A7" s="12" t="s">
        <v>8</v>
      </c>
      <c r="B7" s="13" t="s">
        <v>9</v>
      </c>
      <c r="C7" s="13" t="s">
        <v>7</v>
      </c>
      <c r="D7" s="14">
        <f>SUM(D8:D10)</f>
        <v>44.5</v>
      </c>
      <c r="E7" s="14">
        <f>SUM(E8:E10)</f>
        <v>289.54343</v>
      </c>
    </row>
    <row r="8" spans="1:5" ht="15.75">
      <c r="A8" s="15"/>
      <c r="B8" s="15" t="s">
        <v>10</v>
      </c>
      <c r="C8" s="15" t="s">
        <v>7</v>
      </c>
      <c r="D8" s="16">
        <v>34.7</v>
      </c>
      <c r="E8" s="16">
        <f>'[1]материалы'!F23/1000</f>
        <v>105.66058</v>
      </c>
    </row>
    <row r="9" spans="1:5" ht="15.75">
      <c r="A9" s="15"/>
      <c r="B9" s="15" t="s">
        <v>11</v>
      </c>
      <c r="C9" s="15" t="s">
        <v>7</v>
      </c>
      <c r="D9" s="16">
        <v>0</v>
      </c>
      <c r="E9" s="16">
        <f>'[1]материалы'!F24/1000</f>
        <v>14.34285</v>
      </c>
    </row>
    <row r="10" spans="1:5" ht="15.75">
      <c r="A10" s="15"/>
      <c r="B10" s="15" t="s">
        <v>12</v>
      </c>
      <c r="C10" s="15" t="s">
        <v>7</v>
      </c>
      <c r="D10" s="16">
        <v>9.8</v>
      </c>
      <c r="E10" s="16">
        <f>'[1]материалы'!F21/1000</f>
        <v>169.54</v>
      </c>
    </row>
    <row r="11" spans="1:5" ht="15.75">
      <c r="A11" s="12" t="s">
        <v>13</v>
      </c>
      <c r="B11" s="13" t="s">
        <v>14</v>
      </c>
      <c r="C11" s="13" t="s">
        <v>7</v>
      </c>
      <c r="D11" s="14">
        <f>SUM(D12:D13)</f>
        <v>26.299999999999997</v>
      </c>
      <c r="E11" s="14">
        <f>SUM(E12:E13)</f>
        <v>33.41717</v>
      </c>
    </row>
    <row r="12" spans="1:5" ht="15.75">
      <c r="A12" s="17"/>
      <c r="B12" s="15" t="s">
        <v>15</v>
      </c>
      <c r="C12" s="15" t="s">
        <v>7</v>
      </c>
      <c r="D12" s="16">
        <v>9.6</v>
      </c>
      <c r="E12" s="16">
        <f>'[1]материалы'!F61/1000</f>
        <v>10.9312</v>
      </c>
    </row>
    <row r="13" spans="1:5" ht="15.75">
      <c r="A13" s="17"/>
      <c r="B13" s="15" t="s">
        <v>16</v>
      </c>
      <c r="C13" s="15" t="s">
        <v>7</v>
      </c>
      <c r="D13" s="16">
        <v>16.7</v>
      </c>
      <c r="E13" s="16">
        <f>'[1]материалы'!F52/1000</f>
        <v>22.485970000000002</v>
      </c>
    </row>
    <row r="14" spans="1:5" ht="26.25" customHeight="1">
      <c r="A14" s="12" t="s">
        <v>17</v>
      </c>
      <c r="B14" s="18" t="s">
        <v>18</v>
      </c>
      <c r="C14" s="13" t="s">
        <v>7</v>
      </c>
      <c r="D14" s="14">
        <f>SUM(D15:D19)</f>
        <v>3.4</v>
      </c>
      <c r="E14" s="14">
        <f>SUM(E15:E19)</f>
        <v>2.99885</v>
      </c>
    </row>
    <row r="15" spans="1:5" ht="15.75">
      <c r="A15" s="17"/>
      <c r="B15" s="15" t="s">
        <v>19</v>
      </c>
      <c r="C15" s="15" t="s">
        <v>7</v>
      </c>
      <c r="D15" s="16"/>
      <c r="E15" s="16"/>
    </row>
    <row r="16" spans="1:5" ht="15.75">
      <c r="A16" s="17"/>
      <c r="B16" s="15" t="s">
        <v>20</v>
      </c>
      <c r="C16" s="15" t="s">
        <v>7</v>
      </c>
      <c r="D16" s="16"/>
      <c r="E16" s="16"/>
    </row>
    <row r="17" spans="1:5" ht="15.75">
      <c r="A17" s="17"/>
      <c r="B17" s="15" t="s">
        <v>21</v>
      </c>
      <c r="C17" s="15" t="s">
        <v>7</v>
      </c>
      <c r="D17" s="16">
        <v>3.4</v>
      </c>
      <c r="E17" s="16">
        <f>'[1]услуги'!C8/1000</f>
        <v>2.99885</v>
      </c>
    </row>
    <row r="18" spans="1:5" ht="15.75">
      <c r="A18" s="17"/>
      <c r="B18" s="15" t="s">
        <v>22</v>
      </c>
      <c r="C18" s="15" t="s">
        <v>7</v>
      </c>
      <c r="D18" s="16"/>
      <c r="E18" s="16"/>
    </row>
    <row r="19" spans="1:5" ht="15.75">
      <c r="A19" s="17"/>
      <c r="B19" s="15" t="s">
        <v>23</v>
      </c>
      <c r="C19" s="15" t="s">
        <v>7</v>
      </c>
      <c r="D19" s="16">
        <v>0</v>
      </c>
      <c r="E19" s="16">
        <f>'[1]услуги'!C7/1000</f>
        <v>0</v>
      </c>
    </row>
    <row r="20" spans="1:5" ht="15.75">
      <c r="A20" s="12" t="s">
        <v>24</v>
      </c>
      <c r="B20" s="13" t="s">
        <v>25</v>
      </c>
      <c r="C20" s="13" t="s">
        <v>7</v>
      </c>
      <c r="D20" s="14">
        <f>SUM(D22:D39)</f>
        <v>39.9</v>
      </c>
      <c r="E20" s="14">
        <f>SUM(E21:E39)</f>
        <v>82.54312</v>
      </c>
    </row>
    <row r="21" spans="1:5" ht="15.75">
      <c r="A21" s="17"/>
      <c r="B21" s="15" t="s">
        <v>26</v>
      </c>
      <c r="C21" s="15" t="s">
        <v>7</v>
      </c>
      <c r="D21" s="16"/>
      <c r="E21" s="16">
        <f>'[1]общехоз расходы'!C12/1000</f>
        <v>24</v>
      </c>
    </row>
    <row r="22" spans="1:5" ht="15.75">
      <c r="A22" s="17"/>
      <c r="B22" s="15" t="s">
        <v>27</v>
      </c>
      <c r="C22" s="15" t="s">
        <v>7</v>
      </c>
      <c r="D22" s="16">
        <v>8.5</v>
      </c>
      <c r="E22" s="16">
        <f>'[1]общехоз расходы'!C11/1000</f>
        <v>11.23392</v>
      </c>
    </row>
    <row r="23" spans="1:5" ht="15.75">
      <c r="A23" s="17"/>
      <c r="B23" s="15" t="s">
        <v>28</v>
      </c>
      <c r="C23" s="15" t="s">
        <v>7</v>
      </c>
      <c r="D23" s="16">
        <v>6.3</v>
      </c>
      <c r="E23" s="16">
        <f>'[1]общехоз расходы'!C13/1000</f>
        <v>12.0954</v>
      </c>
    </row>
    <row r="24" spans="1:5" ht="15.75">
      <c r="A24" s="17"/>
      <c r="B24" s="15" t="s">
        <v>29</v>
      </c>
      <c r="C24" s="15" t="s">
        <v>7</v>
      </c>
      <c r="D24" s="16">
        <v>5</v>
      </c>
      <c r="E24" s="16">
        <f>'[1]общехоз расходы'!C10/1000</f>
        <v>15.3</v>
      </c>
    </row>
    <row r="25" spans="1:5" ht="15.75">
      <c r="A25" s="17"/>
      <c r="B25" s="15" t="s">
        <v>30</v>
      </c>
      <c r="C25" s="15" t="s">
        <v>7</v>
      </c>
      <c r="D25" s="16"/>
      <c r="E25" s="16"/>
    </row>
    <row r="26" spans="1:5" ht="15.75">
      <c r="A26" s="17"/>
      <c r="B26" s="15" t="s">
        <v>31</v>
      </c>
      <c r="C26" s="15" t="s">
        <v>7</v>
      </c>
      <c r="D26" s="16">
        <v>6.5</v>
      </c>
      <c r="E26" s="16">
        <f>'[1]общехоз расходы'!C14/1000</f>
        <v>6.4638</v>
      </c>
    </row>
    <row r="27" spans="1:5" ht="15.75">
      <c r="A27" s="17"/>
      <c r="B27" s="15" t="s">
        <v>32</v>
      </c>
      <c r="C27" s="15" t="s">
        <v>7</v>
      </c>
      <c r="D27" s="16"/>
      <c r="E27" s="16"/>
    </row>
    <row r="28" spans="1:5" ht="15.75">
      <c r="A28" s="17"/>
      <c r="B28" s="15" t="s">
        <v>33</v>
      </c>
      <c r="C28" s="15" t="s">
        <v>7</v>
      </c>
      <c r="D28" s="16"/>
      <c r="E28" s="16"/>
    </row>
    <row r="29" spans="1:5" ht="15.75">
      <c r="A29" s="17"/>
      <c r="B29" s="15" t="s">
        <v>34</v>
      </c>
      <c r="C29" s="15" t="s">
        <v>7</v>
      </c>
      <c r="D29" s="16"/>
      <c r="E29" s="16"/>
    </row>
    <row r="30" spans="1:5" ht="15.75">
      <c r="A30" s="17"/>
      <c r="B30" s="15" t="s">
        <v>35</v>
      </c>
      <c r="C30" s="15" t="s">
        <v>7</v>
      </c>
      <c r="D30" s="16"/>
      <c r="E30" s="16"/>
    </row>
    <row r="31" spans="1:5" ht="15.75">
      <c r="A31" s="17"/>
      <c r="B31" s="15" t="s">
        <v>36</v>
      </c>
      <c r="C31" s="15" t="s">
        <v>7</v>
      </c>
      <c r="D31" s="16"/>
      <c r="E31" s="16"/>
    </row>
    <row r="32" spans="1:5" ht="15.75">
      <c r="A32" s="17"/>
      <c r="B32" s="15" t="s">
        <v>37</v>
      </c>
      <c r="C32" s="15" t="s">
        <v>7</v>
      </c>
      <c r="D32" s="16">
        <v>5</v>
      </c>
      <c r="E32" s="16">
        <f>'[1]общехоз расходы'!C7/1000</f>
        <v>5</v>
      </c>
    </row>
    <row r="33" spans="1:5" ht="15.75">
      <c r="A33" s="17"/>
      <c r="B33" s="15" t="s">
        <v>38</v>
      </c>
      <c r="C33" s="15" t="s">
        <v>7</v>
      </c>
      <c r="D33" s="16"/>
      <c r="E33" s="16"/>
    </row>
    <row r="34" spans="1:5" ht="15.75">
      <c r="A34" s="17"/>
      <c r="B34" s="15" t="s">
        <v>39</v>
      </c>
      <c r="C34" s="15" t="s">
        <v>7</v>
      </c>
      <c r="D34" s="16"/>
      <c r="E34" s="16"/>
    </row>
    <row r="35" spans="1:5" ht="15.75">
      <c r="A35" s="17"/>
      <c r="B35" s="15" t="s">
        <v>40</v>
      </c>
      <c r="C35" s="15" t="s">
        <v>7</v>
      </c>
      <c r="D35" s="16">
        <v>8.6</v>
      </c>
      <c r="E35" s="16">
        <f>'[1]общехоз расходы'!C9/1000</f>
        <v>8.45</v>
      </c>
    </row>
    <row r="36" spans="1:5" ht="15.75">
      <c r="A36" s="17"/>
      <c r="B36" s="15" t="s">
        <v>41</v>
      </c>
      <c r="C36" s="15" t="s">
        <v>7</v>
      </c>
      <c r="D36" s="16">
        <v>0</v>
      </c>
      <c r="E36" s="16">
        <f>'[1]общехоз расходы'!C15/1000</f>
        <v>0</v>
      </c>
    </row>
    <row r="37" spans="1:5" ht="15.75">
      <c r="A37" s="17"/>
      <c r="B37" s="15" t="s">
        <v>42</v>
      </c>
      <c r="C37" s="15" t="s">
        <v>7</v>
      </c>
      <c r="D37" s="16"/>
      <c r="E37" s="16"/>
    </row>
    <row r="38" spans="1:5" ht="15.75">
      <c r="A38" s="17"/>
      <c r="B38" s="15" t="s">
        <v>22</v>
      </c>
      <c r="C38" s="15" t="s">
        <v>7</v>
      </c>
      <c r="D38" s="16"/>
      <c r="E38" s="16"/>
    </row>
    <row r="39" spans="1:5" ht="15.75">
      <c r="A39" s="17"/>
      <c r="B39" s="15" t="s">
        <v>43</v>
      </c>
      <c r="C39" s="15" t="s">
        <v>7</v>
      </c>
      <c r="D39" s="16"/>
      <c r="E39" s="16"/>
    </row>
    <row r="40" spans="1:5" ht="15.75">
      <c r="A40" s="12" t="s">
        <v>44</v>
      </c>
      <c r="B40" s="13" t="s">
        <v>45</v>
      </c>
      <c r="C40" s="13" t="s">
        <v>7</v>
      </c>
      <c r="D40" s="14">
        <v>278.1</v>
      </c>
      <c r="E40" s="14">
        <f>'[1]ЗП'!C46/1000</f>
        <v>1581.595300666772</v>
      </c>
    </row>
    <row r="41" spans="1:5" ht="15.75">
      <c r="A41" s="19" t="s">
        <v>46</v>
      </c>
      <c r="B41" s="10" t="s">
        <v>47</v>
      </c>
      <c r="C41" s="10" t="s">
        <v>7</v>
      </c>
      <c r="D41" s="11">
        <v>260.5</v>
      </c>
      <c r="E41" s="11">
        <f>SUM(E70,E69,E65,E62,E61,E60,E53,E52,E44,E42)</f>
        <v>2147.349183808033</v>
      </c>
    </row>
    <row r="42" spans="1:5" ht="15.75">
      <c r="A42" s="12" t="s">
        <v>48</v>
      </c>
      <c r="B42" s="13" t="s">
        <v>49</v>
      </c>
      <c r="C42" s="13" t="s">
        <v>7</v>
      </c>
      <c r="D42" s="14">
        <v>86.8</v>
      </c>
      <c r="E42" s="14">
        <f>E40*0.312</f>
        <v>493.45773380803286</v>
      </c>
    </row>
    <row r="43" spans="1:5" ht="15.75">
      <c r="A43" s="17"/>
      <c r="B43" s="15" t="s">
        <v>50</v>
      </c>
      <c r="C43" s="15"/>
      <c r="D43" s="16">
        <v>31.2</v>
      </c>
      <c r="E43" s="16">
        <v>31.2</v>
      </c>
    </row>
    <row r="44" spans="1:5" ht="15.75">
      <c r="A44" s="12" t="s">
        <v>51</v>
      </c>
      <c r="B44" s="13" t="s">
        <v>52</v>
      </c>
      <c r="C44" s="13" t="s">
        <v>7</v>
      </c>
      <c r="D44" s="14">
        <f>SUM(D45:D51)</f>
        <v>2.1</v>
      </c>
      <c r="E44" s="14">
        <f>SUM(E45:E51)</f>
        <v>2.1</v>
      </c>
    </row>
    <row r="45" spans="1:5" ht="15.75">
      <c r="A45" s="17"/>
      <c r="B45" s="15" t="s">
        <v>53</v>
      </c>
      <c r="C45" s="15" t="s">
        <v>7</v>
      </c>
      <c r="D45" s="16"/>
      <c r="E45" s="16"/>
    </row>
    <row r="46" spans="1:5" ht="15.75">
      <c r="A46" s="17"/>
      <c r="B46" s="15" t="s">
        <v>54</v>
      </c>
      <c r="C46" s="15" t="s">
        <v>7</v>
      </c>
      <c r="D46" s="16">
        <v>1.3</v>
      </c>
      <c r="E46" s="16">
        <v>1.3</v>
      </c>
    </row>
    <row r="47" spans="1:5" ht="15.75">
      <c r="A47" s="17"/>
      <c r="B47" s="15" t="s">
        <v>55</v>
      </c>
      <c r="C47" s="15" t="s">
        <v>7</v>
      </c>
      <c r="D47" s="16">
        <v>0.8</v>
      </c>
      <c r="E47" s="16">
        <v>0.8</v>
      </c>
    </row>
    <row r="48" spans="1:5" ht="15.75">
      <c r="A48" s="17"/>
      <c r="B48" s="15" t="s">
        <v>56</v>
      </c>
      <c r="C48" s="15" t="s">
        <v>7</v>
      </c>
      <c r="D48" s="16"/>
      <c r="E48" s="16"/>
    </row>
    <row r="49" spans="1:5" ht="15.75">
      <c r="A49" s="17"/>
      <c r="B49" s="15" t="s">
        <v>57</v>
      </c>
      <c r="C49" s="15" t="s">
        <v>7</v>
      </c>
      <c r="D49" s="16"/>
      <c r="E49" s="16"/>
    </row>
    <row r="50" spans="1:5" ht="15.75">
      <c r="A50" s="17"/>
      <c r="B50" s="15" t="s">
        <v>58</v>
      </c>
      <c r="C50" s="15" t="s">
        <v>7</v>
      </c>
      <c r="D50" s="16"/>
      <c r="E50" s="16"/>
    </row>
    <row r="51" spans="1:5" ht="15.75">
      <c r="A51" s="17"/>
      <c r="B51" s="15" t="s">
        <v>59</v>
      </c>
      <c r="C51" s="15" t="s">
        <v>7</v>
      </c>
      <c r="D51" s="16"/>
      <c r="E51" s="16"/>
    </row>
    <row r="52" spans="1:5" ht="15.75">
      <c r="A52" s="12" t="s">
        <v>60</v>
      </c>
      <c r="B52" s="13" t="s">
        <v>61</v>
      </c>
      <c r="C52" s="13" t="s">
        <v>7</v>
      </c>
      <c r="D52" s="14">
        <v>29.1</v>
      </c>
      <c r="E52" s="14">
        <f>'[1]амортизация'!K20/1000</f>
        <v>0</v>
      </c>
    </row>
    <row r="53" spans="1:5" ht="15.75">
      <c r="A53" s="12" t="s">
        <v>62</v>
      </c>
      <c r="B53" s="13" t="s">
        <v>63</v>
      </c>
      <c r="C53" s="13" t="s">
        <v>7</v>
      </c>
      <c r="D53" s="14">
        <v>142.5</v>
      </c>
      <c r="E53" s="14">
        <f>SUM(E54:E59)</f>
        <v>1621.92</v>
      </c>
    </row>
    <row r="54" spans="1:5" ht="15.75">
      <c r="A54" s="17"/>
      <c r="B54" s="15" t="s">
        <v>64</v>
      </c>
      <c r="C54" s="15" t="s">
        <v>7</v>
      </c>
      <c r="D54" s="16"/>
      <c r="E54" s="16"/>
    </row>
    <row r="55" spans="1:5" ht="15.75">
      <c r="A55" s="17"/>
      <c r="B55" s="15" t="s">
        <v>65</v>
      </c>
      <c r="C55" s="15" t="s">
        <v>7</v>
      </c>
      <c r="D55" s="16">
        <v>142.5</v>
      </c>
      <c r="E55" s="16">
        <f>'[1]услуги'!C14/1000</f>
        <v>1584</v>
      </c>
    </row>
    <row r="56" spans="1:5" ht="15.75">
      <c r="A56" s="17"/>
      <c r="B56" s="15" t="s">
        <v>66</v>
      </c>
      <c r="C56" s="15" t="s">
        <v>7</v>
      </c>
      <c r="D56" s="16"/>
      <c r="E56" s="16"/>
    </row>
    <row r="57" spans="1:5" ht="15.75">
      <c r="A57" s="17"/>
      <c r="B57" s="15" t="s">
        <v>67</v>
      </c>
      <c r="C57" s="15" t="s">
        <v>7</v>
      </c>
      <c r="D57" s="16"/>
      <c r="E57" s="16"/>
    </row>
    <row r="58" spans="1:5" ht="15.75">
      <c r="A58" s="17"/>
      <c r="B58" s="15" t="s">
        <v>68</v>
      </c>
      <c r="C58" s="15" t="s">
        <v>7</v>
      </c>
      <c r="D58" s="16">
        <v>0</v>
      </c>
      <c r="E58" s="16">
        <f>'[1]общехоз расходы'!C8/1000</f>
        <v>37.92</v>
      </c>
    </row>
    <row r="59" spans="1:5" ht="15.75">
      <c r="A59" s="17"/>
      <c r="B59" s="15" t="s">
        <v>69</v>
      </c>
      <c r="C59" s="15" t="s">
        <v>7</v>
      </c>
      <c r="D59" s="16"/>
      <c r="E59" s="16"/>
    </row>
    <row r="60" spans="1:5" ht="15.75">
      <c r="A60" s="12" t="s">
        <v>70</v>
      </c>
      <c r="B60" s="13" t="s">
        <v>71</v>
      </c>
      <c r="C60" s="13" t="s">
        <v>7</v>
      </c>
      <c r="D60" s="14"/>
      <c r="E60" s="14"/>
    </row>
    <row r="61" spans="1:5" ht="15.75">
      <c r="A61" s="12" t="s">
        <v>72</v>
      </c>
      <c r="B61" s="13" t="s">
        <v>73</v>
      </c>
      <c r="C61" s="13" t="s">
        <v>7</v>
      </c>
      <c r="D61" s="14"/>
      <c r="E61" s="14"/>
    </row>
    <row r="62" spans="1:5" ht="15.75">
      <c r="A62" s="12" t="s">
        <v>74</v>
      </c>
      <c r="B62" s="13" t="s">
        <v>75</v>
      </c>
      <c r="C62" s="13" t="s">
        <v>7</v>
      </c>
      <c r="D62" s="14">
        <v>0</v>
      </c>
      <c r="E62" s="14">
        <f>SUM(E63:E64)</f>
        <v>29.87145</v>
      </c>
    </row>
    <row r="63" spans="1:5" ht="15.75">
      <c r="A63" s="17"/>
      <c r="B63" s="15" t="s">
        <v>76</v>
      </c>
      <c r="C63" s="15" t="s">
        <v>7</v>
      </c>
      <c r="D63" s="16">
        <v>0</v>
      </c>
      <c r="E63" s="16">
        <f>'[1]электроэнергия'!C22/1000</f>
        <v>29.87145</v>
      </c>
    </row>
    <row r="64" spans="1:5" ht="15.75">
      <c r="A64" s="17"/>
      <c r="B64" s="15" t="s">
        <v>77</v>
      </c>
      <c r="C64" s="15" t="s">
        <v>7</v>
      </c>
      <c r="D64" s="16"/>
      <c r="E64" s="16"/>
    </row>
    <row r="65" spans="1:5" ht="15.75">
      <c r="A65" s="12" t="s">
        <v>78</v>
      </c>
      <c r="B65" s="13" t="s">
        <v>79</v>
      </c>
      <c r="C65" s="13" t="s">
        <v>7</v>
      </c>
      <c r="D65" s="14">
        <v>0</v>
      </c>
      <c r="E65" s="14">
        <f>SUM(E66:E68)</f>
        <v>0</v>
      </c>
    </row>
    <row r="66" spans="1:5" ht="15.75">
      <c r="A66" s="17"/>
      <c r="B66" s="15" t="s">
        <v>80</v>
      </c>
      <c r="C66" s="15" t="s">
        <v>7</v>
      </c>
      <c r="D66" s="16"/>
      <c r="E66" s="16"/>
    </row>
    <row r="67" spans="1:5" ht="15.75">
      <c r="A67" s="17"/>
      <c r="B67" s="15" t="s">
        <v>81</v>
      </c>
      <c r="C67" s="15" t="s">
        <v>7</v>
      </c>
      <c r="D67" s="16"/>
      <c r="E67" s="16"/>
    </row>
    <row r="68" spans="1:5" ht="15.75">
      <c r="A68" s="17"/>
      <c r="B68" s="15" t="s">
        <v>82</v>
      </c>
      <c r="C68" s="15" t="s">
        <v>7</v>
      </c>
      <c r="D68" s="16"/>
      <c r="E68" s="16"/>
    </row>
    <row r="69" spans="1:5" ht="15.75">
      <c r="A69" s="12" t="s">
        <v>83</v>
      </c>
      <c r="B69" s="13" t="s">
        <v>84</v>
      </c>
      <c r="C69" s="13" t="s">
        <v>7</v>
      </c>
      <c r="D69" s="14"/>
      <c r="E69" s="14"/>
    </row>
    <row r="70" spans="1:5" ht="15.75">
      <c r="A70" s="12" t="s">
        <v>85</v>
      </c>
      <c r="B70" s="13" t="s">
        <v>86</v>
      </c>
      <c r="C70" s="13" t="s">
        <v>7</v>
      </c>
      <c r="D70" s="14"/>
      <c r="E70" s="14"/>
    </row>
    <row r="71" spans="1:5" ht="15.75">
      <c r="A71" s="19" t="s">
        <v>87</v>
      </c>
      <c r="B71" s="10" t="s">
        <v>88</v>
      </c>
      <c r="C71" s="10" t="s">
        <v>7</v>
      </c>
      <c r="D71" s="11"/>
      <c r="E71" s="11"/>
    </row>
    <row r="72" spans="1:5" ht="15.75">
      <c r="A72" s="19" t="s">
        <v>89</v>
      </c>
      <c r="B72" s="10" t="s">
        <v>90</v>
      </c>
      <c r="C72" s="10" t="s">
        <v>7</v>
      </c>
      <c r="D72" s="11"/>
      <c r="E72" s="11"/>
    </row>
    <row r="73" spans="1:5" ht="15.75">
      <c r="A73" s="19" t="s">
        <v>91</v>
      </c>
      <c r="B73" s="10" t="s">
        <v>92</v>
      </c>
      <c r="C73" s="10" t="s">
        <v>7</v>
      </c>
      <c r="D73" s="11">
        <v>0</v>
      </c>
      <c r="E73" s="11">
        <f>SUM(E74:E77)</f>
        <v>0</v>
      </c>
    </row>
    <row r="74" spans="1:5" ht="15.75">
      <c r="A74" s="17"/>
      <c r="B74" s="15" t="s">
        <v>93</v>
      </c>
      <c r="C74" s="15" t="s">
        <v>7</v>
      </c>
      <c r="D74" s="16"/>
      <c r="E74" s="16"/>
    </row>
    <row r="75" spans="1:5" ht="15.75">
      <c r="A75" s="17"/>
      <c r="B75" s="15" t="s">
        <v>94</v>
      </c>
      <c r="C75" s="15" t="s">
        <v>7</v>
      </c>
      <c r="D75" s="16"/>
      <c r="E75" s="16"/>
    </row>
    <row r="76" spans="1:5" ht="15.75">
      <c r="A76" s="17"/>
      <c r="B76" s="15" t="s">
        <v>95</v>
      </c>
      <c r="C76" s="15" t="s">
        <v>7</v>
      </c>
      <c r="D76" s="16"/>
      <c r="E76" s="16"/>
    </row>
    <row r="77" spans="1:5" ht="15.75">
      <c r="A77" s="17"/>
      <c r="B77" s="15" t="s">
        <v>96</v>
      </c>
      <c r="C77" s="15" t="s">
        <v>7</v>
      </c>
      <c r="D77" s="16"/>
      <c r="E77" s="16"/>
    </row>
    <row r="78" spans="1:5" ht="15.75">
      <c r="A78" s="17" t="s">
        <v>97</v>
      </c>
      <c r="B78" s="15" t="s">
        <v>98</v>
      </c>
      <c r="C78" s="15" t="s">
        <v>7</v>
      </c>
      <c r="D78" s="16">
        <v>652.6</v>
      </c>
      <c r="E78" s="16">
        <f>SUM(E6,E41,E71:E73)</f>
        <v>4137.447054474805</v>
      </c>
    </row>
    <row r="79" spans="1:5" ht="15.75">
      <c r="A79" s="17"/>
      <c r="B79" s="15" t="s">
        <v>99</v>
      </c>
      <c r="C79" s="15"/>
      <c r="D79" s="16"/>
      <c r="E79" s="16"/>
    </row>
    <row r="80" spans="1:5" ht="15.75">
      <c r="A80" s="17"/>
      <c r="B80" s="15" t="s">
        <v>100</v>
      </c>
      <c r="C80" s="15"/>
      <c r="D80" s="16">
        <v>55.2</v>
      </c>
      <c r="E80" s="16">
        <f>'[1]У1'!M55</f>
        <v>319.901</v>
      </c>
    </row>
    <row r="81" spans="1:5" ht="15.75">
      <c r="A81" s="20"/>
      <c r="B81" s="21" t="s">
        <v>101</v>
      </c>
      <c r="C81" s="21"/>
      <c r="D81" s="22">
        <f>D78/D80</f>
        <v>11.822463768115941</v>
      </c>
      <c r="E81" s="22">
        <f>E78/E80</f>
        <v>12.933523354021414</v>
      </c>
    </row>
  </sheetData>
  <sheetProtection/>
  <mergeCells count="4">
    <mergeCell ref="A4:A5"/>
    <mergeCell ref="B4:B5"/>
    <mergeCell ref="C4:C5"/>
    <mergeCell ref="D4:E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Samsung</dc:creator>
  <cp:keywords/>
  <dc:description/>
  <cp:lastModifiedBy>Samsung</cp:lastModifiedBy>
  <dcterms:created xsi:type="dcterms:W3CDTF">2015-05-06T08:27:05Z</dcterms:created>
  <dcterms:modified xsi:type="dcterms:W3CDTF">2015-05-06T08:27:57Z</dcterms:modified>
  <cp:category/>
  <cp:version/>
  <cp:contentType/>
  <cp:contentStatus/>
</cp:coreProperties>
</file>